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2" i="1" l="1"/>
  <c r="F22" i="1" l="1"/>
  <c r="C22" i="1"/>
  <c r="G21" i="1"/>
  <c r="D21" i="1"/>
  <c r="I21" i="1" s="1"/>
  <c r="G20" i="1"/>
  <c r="D20" i="1"/>
  <c r="I20" i="1" s="1"/>
  <c r="I19" i="1"/>
  <c r="J19" i="1" s="1"/>
  <c r="G19" i="1"/>
  <c r="D19" i="1"/>
  <c r="J18" i="1"/>
  <c r="I18" i="1"/>
  <c r="K18" i="1" s="1"/>
  <c r="G18" i="1"/>
  <c r="D18" i="1"/>
  <c r="G17" i="1"/>
  <c r="D17" i="1"/>
  <c r="I17" i="1" s="1"/>
  <c r="G16" i="1"/>
  <c r="D16" i="1"/>
  <c r="I16" i="1" s="1"/>
  <c r="I15" i="1"/>
  <c r="J15" i="1" s="1"/>
  <c r="G15" i="1"/>
  <c r="D15" i="1"/>
  <c r="B15" i="1"/>
  <c r="G14" i="1"/>
  <c r="D14" i="1"/>
  <c r="I14" i="1" s="1"/>
  <c r="B14" i="1"/>
  <c r="I13" i="1"/>
  <c r="J13" i="1" s="1"/>
  <c r="G13" i="1"/>
  <c r="D13" i="1"/>
  <c r="J12" i="1"/>
  <c r="I12" i="1"/>
  <c r="K12" i="1" s="1"/>
  <c r="G12" i="1"/>
  <c r="D12" i="1"/>
  <c r="B12" i="1"/>
  <c r="G11" i="1"/>
  <c r="D11" i="1"/>
  <c r="I11" i="1" s="1"/>
  <c r="B11" i="1"/>
  <c r="B22" i="1" s="1"/>
  <c r="J10" i="1"/>
  <c r="I10" i="1"/>
  <c r="K10" i="1" s="1"/>
  <c r="G10" i="1"/>
  <c r="G22" i="1" s="1"/>
  <c r="D10" i="1"/>
  <c r="D22" i="1" s="1"/>
  <c r="J14" i="1" l="1"/>
  <c r="K14" i="1" s="1"/>
  <c r="K17" i="1"/>
  <c r="J17" i="1"/>
  <c r="J11" i="1"/>
  <c r="J22" i="1" s="1"/>
  <c r="K20" i="1"/>
  <c r="J20" i="1"/>
  <c r="J16" i="1"/>
  <c r="K16" i="1" s="1"/>
  <c r="J21" i="1"/>
  <c r="K21" i="1" s="1"/>
  <c r="K13" i="1"/>
  <c r="K15" i="1"/>
  <c r="K19" i="1"/>
  <c r="I22" i="1"/>
  <c r="K11" i="1" l="1"/>
  <c r="K22" i="1" s="1"/>
</calcChain>
</file>

<file path=xl/sharedStrings.xml><?xml version="1.0" encoding="utf-8"?>
<sst xmlns="http://schemas.openxmlformats.org/spreadsheetml/2006/main" count="20" uniqueCount="19">
  <si>
    <t>Информация</t>
  </si>
  <si>
    <t>о затратах  МУП "Электросеть"   на покупку потерь,</t>
  </si>
  <si>
    <t>о стоимости и о размере фактических потерь в 2020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</si>
  <si>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</si>
  <si>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</si>
  <si>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</si>
  <si>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</si>
  <si>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</si>
  <si>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</si>
  <si>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</si>
  <si>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Тариф норм.</t>
  </si>
  <si>
    <t>Объем электроэнергии, приобретенной в целях компенсации потерь в сетях, квт.ч   сверхнорматив</t>
  </si>
  <si>
    <t>Тариф сверхнорм.</t>
  </si>
  <si>
    <t>Сумма затрат, без НДС , руб.   ВСЕГО</t>
  </si>
  <si>
    <t>ндс</t>
  </si>
  <si>
    <t>Сумма затрат, руб.   ВСЕГО с НДС</t>
  </si>
  <si>
    <t>Всего</t>
  </si>
  <si>
    <t>Экономист</t>
  </si>
  <si>
    <t>А.Г.Вернигорова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</si>
</sst>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2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6" workbookViewId="0">
      <selection activeCell="E23" sqref="E23"/>
    </sheetView>
  </sheetViews>
  <sheetFormatPr defaultRowHeight="14.4" outlineLevelCol="1" x14ac:dyDescent="0.3"/>
  <cols>
    <col min="1" max="1" width="5.77734375" customWidth="1"/>
    <col min="2" max="2" width="10.21875" customWidth="1"/>
    <col min="3" max="3" width="10.21875" customWidth="1" outlineLevel="1"/>
    <col min="4" max="4" width="12.77734375" customWidth="1" outlineLevel="1"/>
    <col min="5" max="5" width="10" customWidth="1" outlineLevel="1"/>
    <col min="6" max="6" width="13.109375" customWidth="1" outlineLevel="1"/>
    <col min="7" max="7" width="15.5546875" customWidth="1" outlineLevel="1"/>
    <col min="8" max="8" width="11.21875" customWidth="1" outlineLevel="1"/>
    <col min="9" max="9" width="13.77734375" customWidth="1" outlineLevel="1"/>
    <col min="10" max="10" width="11.77734375" customWidth="1" outlineLevel="1"/>
    <col min="11" max="11" width="12.21875" customWidth="1"/>
  </cols>
  <sheetData>
    <row r="1" spans="1:13" ht="18" x14ac:dyDescent="0.35">
      <c r="D1" s="1" t="s">
        <v>0</v>
      </c>
    </row>
    <row r="2" spans="1:13" x14ac:dyDescent="0.3">
      <c r="A2" s="2" t="s">
        <v>1</v>
      </c>
      <c r="B2" s="2"/>
      <c r="C2" s="2"/>
      <c r="D2" s="2"/>
      <c r="E2" s="2"/>
    </row>
    <row r="3" spans="1:13" x14ac:dyDescent="0.3">
      <c r="A3" s="2" t="s">
        <v>2</v>
      </c>
      <c r="B3" s="2"/>
      <c r="C3" s="2"/>
      <c r="D3" s="2"/>
      <c r="E3" s="2"/>
    </row>
    <row r="5" spans="1:13" x14ac:dyDescent="0.3">
      <c r="A5" s="3" t="s">
        <v>3</v>
      </c>
      <c r="B5" s="3"/>
      <c r="C5" s="3"/>
      <c r="D5" s="3"/>
      <c r="E5" s="3"/>
    </row>
    <row r="6" spans="1:13" x14ac:dyDescent="0.3">
      <c r="A6" s="3" t="s">
        <v>4</v>
      </c>
      <c r="B6" s="3"/>
      <c r="C6" s="3"/>
      <c r="D6" s="3"/>
      <c r="E6" s="3"/>
    </row>
    <row r="7" spans="1:13" x14ac:dyDescent="0.3">
      <c r="A7" s="4" t="s">
        <v>5</v>
      </c>
      <c r="B7" s="4"/>
      <c r="C7" s="4"/>
      <c r="D7" s="4"/>
      <c r="E7" s="4"/>
    </row>
    <row r="8" spans="1:13" x14ac:dyDescent="0.3">
      <c r="A8" s="5"/>
    </row>
    <row r="9" spans="1:13" ht="172.8" x14ac:dyDescent="0.3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9</v>
      </c>
      <c r="H9" s="7" t="s">
        <v>12</v>
      </c>
      <c r="I9" s="7" t="s">
        <v>13</v>
      </c>
      <c r="J9" s="6" t="s">
        <v>14</v>
      </c>
      <c r="K9" s="7" t="s">
        <v>15</v>
      </c>
    </row>
    <row r="10" spans="1:13" x14ac:dyDescent="0.3">
      <c r="A10" s="6">
        <v>1</v>
      </c>
      <c r="B10" s="6">
        <v>1871586</v>
      </c>
      <c r="C10" s="6">
        <v>1910000</v>
      </c>
      <c r="D10" s="8">
        <f>B10*E10</f>
        <v>3698441.0946</v>
      </c>
      <c r="E10" s="9">
        <v>1.9761</v>
      </c>
      <c r="F10" s="6"/>
      <c r="G10" s="8">
        <f>F10*H10</f>
        <v>0</v>
      </c>
      <c r="H10" s="9"/>
      <c r="I10" s="8">
        <f t="shared" ref="I10:I18" si="0">D10+G10</f>
        <v>3698441.0946</v>
      </c>
      <c r="J10" s="8">
        <f>I10*20%</f>
        <v>739688.21892000001</v>
      </c>
      <c r="K10" s="8">
        <f t="shared" ref="K10:K11" si="1">I10+J10</f>
        <v>4438129.3135200003</v>
      </c>
      <c r="L10" s="10"/>
      <c r="M10" s="11"/>
    </row>
    <row r="11" spans="1:13" x14ac:dyDescent="0.3">
      <c r="A11" s="6">
        <v>2</v>
      </c>
      <c r="B11" s="6">
        <f>1370000+333294</f>
        <v>1703294</v>
      </c>
      <c r="C11" s="6">
        <v>1370000</v>
      </c>
      <c r="D11" s="8">
        <f>C11*E11</f>
        <v>2758042.9000000004</v>
      </c>
      <c r="E11" s="9">
        <v>2.0131700000000001</v>
      </c>
      <c r="F11" s="6">
        <v>333294</v>
      </c>
      <c r="G11" s="8">
        <f>F11*H11</f>
        <v>639211.23083999997</v>
      </c>
      <c r="H11" s="9">
        <v>1.9178599999999999</v>
      </c>
      <c r="I11" s="8">
        <f t="shared" si="0"/>
        <v>3397254.1308400002</v>
      </c>
      <c r="J11" s="8">
        <f t="shared" ref="J11:J21" si="2">I11*20%</f>
        <v>679450.82616800012</v>
      </c>
      <c r="K11" s="12">
        <f t="shared" si="1"/>
        <v>4076704.9570080005</v>
      </c>
      <c r="L11" s="10"/>
      <c r="M11" s="11"/>
    </row>
    <row r="12" spans="1:13" x14ac:dyDescent="0.3">
      <c r="A12" s="6">
        <v>3</v>
      </c>
      <c r="B12" s="6">
        <f>1310000+122186</f>
        <v>1432186</v>
      </c>
      <c r="C12" s="6">
        <v>1310000</v>
      </c>
      <c r="D12" s="8">
        <f>C12*E12</f>
        <v>2507575.7999999998</v>
      </c>
      <c r="E12" s="9">
        <v>1.91418</v>
      </c>
      <c r="F12" s="6">
        <v>122186</v>
      </c>
      <c r="G12" s="8">
        <f t="shared" ref="G12:G21" si="3">F12*H12</f>
        <v>222240.44982000001</v>
      </c>
      <c r="H12" s="9">
        <v>1.81887</v>
      </c>
      <c r="I12" s="8">
        <f t="shared" si="0"/>
        <v>2729816.24982</v>
      </c>
      <c r="J12" s="8">
        <f t="shared" si="2"/>
        <v>545963.24996400008</v>
      </c>
      <c r="K12" s="12">
        <f>I12+J12</f>
        <v>3275779.4997840002</v>
      </c>
      <c r="L12" s="11"/>
      <c r="M12" s="11"/>
    </row>
    <row r="13" spans="1:13" x14ac:dyDescent="0.3">
      <c r="A13" s="6">
        <v>4</v>
      </c>
      <c r="B13" s="6">
        <v>894385</v>
      </c>
      <c r="C13" s="6">
        <v>980000</v>
      </c>
      <c r="D13" s="8">
        <f>B13*E13</f>
        <v>1711396.7536499999</v>
      </c>
      <c r="E13" s="9">
        <v>1.9134899999999999</v>
      </c>
      <c r="F13" s="6"/>
      <c r="G13" s="8">
        <f t="shared" si="3"/>
        <v>0</v>
      </c>
      <c r="H13" s="9"/>
      <c r="I13" s="8">
        <f t="shared" si="0"/>
        <v>1711396.7536499999</v>
      </c>
      <c r="J13" s="8">
        <f t="shared" si="2"/>
        <v>342279.35073000001</v>
      </c>
      <c r="K13" s="12">
        <f>I13+J13</f>
        <v>2053676.1043799999</v>
      </c>
      <c r="L13" s="10"/>
      <c r="M13" s="11"/>
    </row>
    <row r="14" spans="1:13" x14ac:dyDescent="0.3">
      <c r="A14" s="6">
        <v>5</v>
      </c>
      <c r="B14" s="6">
        <f>880000+279697</f>
        <v>1159697</v>
      </c>
      <c r="C14" s="6">
        <v>880000</v>
      </c>
      <c r="D14" s="8">
        <f>C14*E14</f>
        <v>1653229.6</v>
      </c>
      <c r="E14" s="9">
        <v>1.8786700000000001</v>
      </c>
      <c r="F14" s="6">
        <v>279697</v>
      </c>
      <c r="G14" s="8">
        <f t="shared" si="3"/>
        <v>498800.44192000001</v>
      </c>
      <c r="H14" s="9">
        <v>1.7833600000000001</v>
      </c>
      <c r="I14" s="8">
        <f t="shared" si="0"/>
        <v>2152030.0419200002</v>
      </c>
      <c r="J14" s="8">
        <f t="shared" si="2"/>
        <v>430406.00838400004</v>
      </c>
      <c r="K14" s="12">
        <f t="shared" ref="K14:K20" si="4">I14+J14</f>
        <v>2582436.0503040003</v>
      </c>
      <c r="L14" s="11"/>
      <c r="M14" s="11"/>
    </row>
    <row r="15" spans="1:13" x14ac:dyDescent="0.3">
      <c r="A15" s="6">
        <v>6</v>
      </c>
      <c r="B15" s="6">
        <f>700000+536481</f>
        <v>1236481</v>
      </c>
      <c r="C15" s="6">
        <v>700000</v>
      </c>
      <c r="D15" s="8">
        <f>C15*E15</f>
        <v>1252755</v>
      </c>
      <c r="E15" s="9">
        <v>1.78965</v>
      </c>
      <c r="F15" s="6">
        <v>536481</v>
      </c>
      <c r="G15" s="8">
        <f t="shared" si="3"/>
        <v>908981.21753999998</v>
      </c>
      <c r="H15" s="9">
        <v>1.69434</v>
      </c>
      <c r="I15" s="8">
        <f t="shared" si="0"/>
        <v>2161736.2175400001</v>
      </c>
      <c r="J15" s="8">
        <f t="shared" si="2"/>
        <v>432347.24350800004</v>
      </c>
      <c r="K15" s="12">
        <f t="shared" si="4"/>
        <v>2594083.461048</v>
      </c>
      <c r="L15" s="11"/>
      <c r="M15" s="11"/>
    </row>
    <row r="16" spans="1:13" x14ac:dyDescent="0.3">
      <c r="A16" s="6">
        <v>7</v>
      </c>
      <c r="B16" s="6">
        <v>137507</v>
      </c>
      <c r="C16" s="6">
        <v>580000</v>
      </c>
      <c r="D16" s="8">
        <f>B16*E16</f>
        <v>277465.74981000001</v>
      </c>
      <c r="E16" s="9">
        <v>2.01783</v>
      </c>
      <c r="F16" s="6"/>
      <c r="G16" s="8">
        <f t="shared" si="3"/>
        <v>0</v>
      </c>
      <c r="H16" s="9"/>
      <c r="I16" s="8">
        <f t="shared" si="0"/>
        <v>277465.74981000001</v>
      </c>
      <c r="J16" s="8">
        <f t="shared" si="2"/>
        <v>55493.149962000003</v>
      </c>
      <c r="K16" s="12">
        <f t="shared" si="4"/>
        <v>332958.89977200003</v>
      </c>
      <c r="L16" s="11"/>
      <c r="M16" s="11"/>
    </row>
    <row r="17" spans="1:13" x14ac:dyDescent="0.3">
      <c r="A17" s="6">
        <v>8</v>
      </c>
      <c r="B17" s="6">
        <v>538626</v>
      </c>
      <c r="C17" s="6">
        <v>600000</v>
      </c>
      <c r="D17" s="8">
        <f t="shared" ref="D17:D20" si="5">B17*E17</f>
        <v>1055868.5478000001</v>
      </c>
      <c r="E17" s="9">
        <v>1.9602999999999999</v>
      </c>
      <c r="F17" s="6"/>
      <c r="G17" s="8">
        <f t="shared" si="3"/>
        <v>0</v>
      </c>
      <c r="H17" s="9"/>
      <c r="I17" s="8">
        <f t="shared" si="0"/>
        <v>1055868.5478000001</v>
      </c>
      <c r="J17" s="8">
        <f t="shared" si="2"/>
        <v>211173.70956000002</v>
      </c>
      <c r="K17" s="12">
        <f t="shared" si="4"/>
        <v>1267042.2573600002</v>
      </c>
      <c r="M17" s="11"/>
    </row>
    <row r="18" spans="1:13" x14ac:dyDescent="0.3">
      <c r="A18" s="6">
        <v>9</v>
      </c>
      <c r="B18" s="6">
        <v>714599</v>
      </c>
      <c r="C18" s="6">
        <v>850000</v>
      </c>
      <c r="D18" s="8">
        <f t="shared" si="5"/>
        <v>1334513.6325000001</v>
      </c>
      <c r="E18" s="9">
        <v>1.8674999999999999</v>
      </c>
      <c r="F18" s="6"/>
      <c r="G18" s="8">
        <f t="shared" si="3"/>
        <v>0</v>
      </c>
      <c r="H18" s="9"/>
      <c r="I18" s="8">
        <f t="shared" si="0"/>
        <v>1334513.6325000001</v>
      </c>
      <c r="J18" s="8">
        <f t="shared" si="2"/>
        <v>266902.72650000005</v>
      </c>
      <c r="K18" s="12">
        <f t="shared" si="4"/>
        <v>1601416.3590000002</v>
      </c>
      <c r="M18" s="11"/>
    </row>
    <row r="19" spans="1:13" x14ac:dyDescent="0.3">
      <c r="A19" s="6">
        <v>10</v>
      </c>
      <c r="B19" s="6">
        <v>881554</v>
      </c>
      <c r="C19" s="6">
        <v>1315000</v>
      </c>
      <c r="D19" s="8">
        <f t="shared" si="5"/>
        <v>1678910.77746</v>
      </c>
      <c r="E19" s="9">
        <v>1.90449</v>
      </c>
      <c r="F19" s="6"/>
      <c r="G19" s="8">
        <f t="shared" si="3"/>
        <v>0</v>
      </c>
      <c r="H19" s="9"/>
      <c r="I19" s="8">
        <f>B19*E19</f>
        <v>1678910.77746</v>
      </c>
      <c r="J19" s="8">
        <f t="shared" si="2"/>
        <v>335782.15549200005</v>
      </c>
      <c r="K19" s="12">
        <f>I19+J19+0.01</f>
        <v>2014692.9429520001</v>
      </c>
      <c r="M19" s="11"/>
    </row>
    <row r="20" spans="1:13" x14ac:dyDescent="0.3">
      <c r="A20" s="6">
        <v>11</v>
      </c>
      <c r="B20" s="6">
        <v>1372118</v>
      </c>
      <c r="C20" s="6">
        <v>1460000</v>
      </c>
      <c r="D20" s="8">
        <f t="shared" si="5"/>
        <v>2931406.61638</v>
      </c>
      <c r="E20" s="9">
        <v>2.1364100000000001</v>
      </c>
      <c r="F20" s="6"/>
      <c r="G20" s="8">
        <f t="shared" si="3"/>
        <v>0</v>
      </c>
      <c r="H20" s="9"/>
      <c r="I20" s="8">
        <f>D20+G20</f>
        <v>2931406.61638</v>
      </c>
      <c r="J20" s="8">
        <f t="shared" si="2"/>
        <v>586281.32327599998</v>
      </c>
      <c r="K20" s="12">
        <f t="shared" si="4"/>
        <v>3517687.9396560001</v>
      </c>
      <c r="M20" s="11"/>
    </row>
    <row r="21" spans="1:13" x14ac:dyDescent="0.3">
      <c r="A21" s="6">
        <v>12</v>
      </c>
      <c r="B21" s="6">
        <v>1939954</v>
      </c>
      <c r="C21" s="13">
        <v>2070000</v>
      </c>
      <c r="D21" s="8">
        <f>B21*E21</f>
        <v>4170842.9013800002</v>
      </c>
      <c r="E21" s="14">
        <v>2.1499700000000002</v>
      </c>
      <c r="F21" s="13"/>
      <c r="G21" s="12">
        <f t="shared" si="3"/>
        <v>0</v>
      </c>
      <c r="H21" s="14"/>
      <c r="I21" s="12">
        <f>D21+G21</f>
        <v>4170842.9013800002</v>
      </c>
      <c r="J21" s="8">
        <f t="shared" si="2"/>
        <v>834168.58027600008</v>
      </c>
      <c r="K21" s="12">
        <f>I21+J21</f>
        <v>5005011.481656</v>
      </c>
      <c r="M21" s="11"/>
    </row>
    <row r="22" spans="1:13" x14ac:dyDescent="0.3">
      <c r="A22" s="6" t="s">
        <v>16</v>
      </c>
      <c r="B22" s="15">
        <f>SUM(B10:B21)</f>
        <v>13881987</v>
      </c>
      <c r="C22" s="15">
        <f>SUM(C10:C21)</f>
        <v>14025000</v>
      </c>
      <c r="D22" s="16">
        <f>SUM(D10:D21)</f>
        <v>25030449.373579998</v>
      </c>
      <c r="E22" s="17">
        <f>I22/B22</f>
        <v>1.9665544070672303</v>
      </c>
      <c r="F22" s="15">
        <f>SUM(F10:F21)</f>
        <v>1271658</v>
      </c>
      <c r="G22" s="16">
        <f>SUM(G10:G21)</f>
        <v>2269233.3401199998</v>
      </c>
      <c r="H22" s="16"/>
      <c r="I22" s="16">
        <f>SUM(I10:I21)</f>
        <v>27299682.7137</v>
      </c>
      <c r="J22" s="16">
        <f t="shared" ref="J22:K22" si="6">SUM(J10:J21)</f>
        <v>5459936.5427400004</v>
      </c>
      <c r="K22" s="16">
        <f t="shared" si="6"/>
        <v>32759619.26644</v>
      </c>
    </row>
    <row r="24" spans="1:13" x14ac:dyDescent="0.3">
      <c r="B24" t="s">
        <v>17</v>
      </c>
      <c r="E24" t="s">
        <v>18</v>
      </c>
    </row>
    <row r="27" spans="1:13" x14ac:dyDescent="0.3">
      <c r="I27" s="18"/>
      <c r="K27" s="18"/>
    </row>
    <row r="28" spans="1:13" x14ac:dyDescent="0.3">
      <c r="I2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2021-03-15T01:18:02Z</dcterms:modified>
</cp:coreProperties>
</file>